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lenléti ív" sheetId="1" state="visible" r:id="rId1"/>
    <sheet name="Útmutat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.mm.dd."/>
    <numFmt numFmtId="165" formatCode="hh:mm"/>
    <numFmt numFmtId="166" formatCode="+0.00;-0.00;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9"/>
    </font>
    <font>
      <b val="1"/>
      <color rgb="000F172A"/>
    </font>
    <font>
      <b val="1"/>
    </font>
    <font>
      <color rgb="0064748B"/>
      <sz val="8"/>
    </font>
    <font>
      <b val="1"/>
      <color rgb="000F172A"/>
      <sz val="14"/>
    </font>
    <font>
      <b val="1"/>
      <color rgb="002952E3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EF1F6"/>
      </patternFill>
    </fill>
  </fills>
  <borders count="6">
    <border>
      <left/>
      <right/>
      <top/>
      <bottom/>
      <diagonal/>
    </border>
    <border>
      <left style="thin">
        <color rgb="00D6DDE7"/>
      </left>
      <right style="thin">
        <color rgb="00D6DDE7"/>
      </right>
      <top style="thin">
        <color rgb="00D6DDE7"/>
      </top>
      <bottom style="thin">
        <color rgb="00D6DDE7"/>
      </bottom>
    </border>
    <border>
      <left/>
      <right/>
      <top style="thin">
        <color rgb="00D6DDE7"/>
      </top>
      <bottom/>
      <diagonal/>
    </border>
    <border>
      <left/>
      <right style="thin">
        <color rgb="00D6DDE7"/>
      </right>
      <top style="thin">
        <color rgb="00D6DDE7"/>
      </top>
      <bottom/>
      <diagonal/>
    </border>
    <border>
      <left/>
      <right/>
      <top style="thin">
        <color rgb="00D6DDE7"/>
      </top>
      <bottom style="thin">
        <color rgb="00D6DDE7"/>
      </bottom>
      <diagonal/>
    </border>
    <border>
      <left/>
      <right style="thin">
        <color rgb="00D6DDE7"/>
      </right>
      <top style="thin">
        <color rgb="00D6DDE7"/>
      </top>
      <bottom style="thin">
        <color rgb="00D6DDE7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5" fontId="0" fillId="2" borderId="1" applyAlignment="1" pivotButton="0" quotePrefix="0" xfId="0">
      <alignment horizontal="center"/>
    </xf>
    <xf numFmtId="1" fontId="0" fillId="2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0" fillId="2" borderId="1" applyAlignment="1" pivotButton="0" quotePrefix="0" xfId="0">
      <alignment horizontal="left"/>
    </xf>
    <xf numFmtId="0" fontId="4" fillId="3" borderId="0" pivotButton="0" quotePrefix="0" xfId="0"/>
    <xf numFmtId="0" fontId="0" fillId="3" borderId="0" pivotButton="0" quotePrefix="0" xfId="0"/>
    <xf numFmtId="2" fontId="4" fillId="3" borderId="0" pivotButton="0" quotePrefix="0" xfId="0"/>
    <xf numFmtId="166" fontId="0" fillId="3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6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11" customWidth="1" min="4" max="4"/>
    <col width="12" customWidth="1" min="5" max="5"/>
    <col width="14" customWidth="1" min="6" max="6"/>
    <col width="11" customWidth="1" min="7" max="7"/>
    <col width="30" customWidth="1" min="8" max="8"/>
  </cols>
  <sheetData>
    <row r="1">
      <c r="A1" s="1" t="inlineStr">
        <is>
          <t>Jelenléti ív – munkaidő-nyilvántartás</t>
        </is>
      </c>
    </row>
    <row r="2">
      <c r="A2" s="2" t="inlineStr">
        <is>
          <t>Töltsd ki a sárga mezőket. A dátumok és a ledolgozott órák maguktól számolódnak.</t>
        </is>
      </c>
    </row>
    <row r="4">
      <c r="A4" s="3" t="inlineStr">
        <is>
          <t>Munkáltató</t>
        </is>
      </c>
      <c r="B4" s="4" t="inlineStr"/>
      <c r="C4" s="5" t="n"/>
      <c r="D4" s="5" t="n"/>
      <c r="E4" s="6" t="n"/>
    </row>
    <row r="5">
      <c r="A5" s="3" t="inlineStr">
        <is>
          <t>Munkavállaló</t>
        </is>
      </c>
      <c r="B5" s="4" t="inlineStr"/>
      <c r="C5" s="5" t="n"/>
      <c r="D5" s="5" t="n"/>
      <c r="E5" s="6" t="n"/>
    </row>
    <row r="6">
      <c r="A6" s="3" t="inlineStr">
        <is>
          <t>Év</t>
        </is>
      </c>
      <c r="B6" s="4" t="n">
        <v>2027</v>
      </c>
    </row>
    <row r="7">
      <c r="A7" s="3" t="inlineStr">
        <is>
          <t>Hónap (1–12)</t>
        </is>
      </c>
      <c r="B7" s="4" t="n">
        <v>1</v>
      </c>
    </row>
    <row r="8">
      <c r="A8" s="3" t="inlineStr">
        <is>
          <t>Havi keret (óra)</t>
        </is>
      </c>
      <c r="B8" s="4" t="n">
        <v>168</v>
      </c>
    </row>
    <row r="10" ht="30" customHeight="1">
      <c r="A10" s="7" t="inlineStr">
        <is>
          <t>Dátum</t>
        </is>
      </c>
      <c r="B10" s="7" t="inlineStr">
        <is>
          <t>Nap</t>
        </is>
      </c>
      <c r="C10" s="7" t="inlineStr">
        <is>
          <t>Kezdés</t>
        </is>
      </c>
      <c r="D10" s="7" t="inlineStr">
        <is>
          <t>Befejezés</t>
        </is>
      </c>
      <c r="E10" s="7" t="inlineStr">
        <is>
          <t>Szünet (perc)</t>
        </is>
      </c>
      <c r="F10" s="7" t="inlineStr">
        <is>
          <t>Ledolgozott óra</t>
        </is>
      </c>
      <c r="G10" s="7" t="inlineStr">
        <is>
          <t>Távollét</t>
        </is>
      </c>
      <c r="H10" s="7" t="inlineStr">
        <is>
          <t>Megjegyzés</t>
        </is>
      </c>
    </row>
    <row r="11">
      <c r="A11" s="8">
        <f>IF(1&lt;=DAY(EOMONTH(DATE($B$6,$B$7,1),0)),DATE($B$6,$B$7,1),"")</f>
        <v/>
      </c>
      <c r="B11" s="9">
        <f>IF(A11="","",CHOOSE(WEEKDAY(A11,2),"hétfő","kedd","szerda","csütörtök","péntek","szombat","vasárnap"))</f>
        <v/>
      </c>
      <c r="C11" s="10" t="n"/>
      <c r="D11" s="10" t="n"/>
      <c r="E11" s="11" t="n"/>
      <c r="F11" s="12">
        <f>IF(AND(C11&lt;&gt;"",D11&lt;&gt;""),ROUND(MOD(D11-C11,1)*24-N(E11)/60,2),"")</f>
        <v/>
      </c>
      <c r="G11" s="13" t="n"/>
      <c r="H11" s="14" t="n"/>
    </row>
    <row r="12">
      <c r="A12" s="8">
        <f>IF(2&lt;=DAY(EOMONTH(DATE($B$6,$B$7,1),0)),DATE($B$6,$B$7,2),"")</f>
        <v/>
      </c>
      <c r="B12" s="9">
        <f>IF(A12="","",CHOOSE(WEEKDAY(A12,2),"hétfő","kedd","szerda","csütörtök","péntek","szombat","vasárnap"))</f>
        <v/>
      </c>
      <c r="C12" s="10" t="n"/>
      <c r="D12" s="10" t="n"/>
      <c r="E12" s="11" t="n"/>
      <c r="F12" s="12">
        <f>IF(AND(C12&lt;&gt;"",D12&lt;&gt;""),ROUND(MOD(D12-C12,1)*24-N(E12)/60,2),"")</f>
        <v/>
      </c>
      <c r="G12" s="13" t="n"/>
      <c r="H12" s="14" t="n"/>
    </row>
    <row r="13">
      <c r="A13" s="8">
        <f>IF(3&lt;=DAY(EOMONTH(DATE($B$6,$B$7,1),0)),DATE($B$6,$B$7,3),"")</f>
        <v/>
      </c>
      <c r="B13" s="9">
        <f>IF(A13="","",CHOOSE(WEEKDAY(A13,2),"hétfő","kedd","szerda","csütörtök","péntek","szombat","vasárnap"))</f>
        <v/>
      </c>
      <c r="C13" s="10" t="n"/>
      <c r="D13" s="10" t="n"/>
      <c r="E13" s="11" t="n"/>
      <c r="F13" s="12">
        <f>IF(AND(C13&lt;&gt;"",D13&lt;&gt;""),ROUND(MOD(D13-C13,1)*24-N(E13)/60,2),"")</f>
        <v/>
      </c>
      <c r="G13" s="13" t="n"/>
      <c r="H13" s="14" t="n"/>
    </row>
    <row r="14">
      <c r="A14" s="8">
        <f>IF(4&lt;=DAY(EOMONTH(DATE($B$6,$B$7,1),0)),DATE($B$6,$B$7,4),"")</f>
        <v/>
      </c>
      <c r="B14" s="9">
        <f>IF(A14="","",CHOOSE(WEEKDAY(A14,2),"hétfő","kedd","szerda","csütörtök","péntek","szombat","vasárnap"))</f>
        <v/>
      </c>
      <c r="C14" s="10" t="n"/>
      <c r="D14" s="10" t="n"/>
      <c r="E14" s="11" t="n"/>
      <c r="F14" s="12">
        <f>IF(AND(C14&lt;&gt;"",D14&lt;&gt;""),ROUND(MOD(D14-C14,1)*24-N(E14)/60,2),"")</f>
        <v/>
      </c>
      <c r="G14" s="13" t="n"/>
      <c r="H14" s="14" t="n"/>
    </row>
    <row r="15">
      <c r="A15" s="8">
        <f>IF(5&lt;=DAY(EOMONTH(DATE($B$6,$B$7,1),0)),DATE($B$6,$B$7,5),"")</f>
        <v/>
      </c>
      <c r="B15" s="9">
        <f>IF(A15="","",CHOOSE(WEEKDAY(A15,2),"hétfő","kedd","szerda","csütörtök","péntek","szombat","vasárnap"))</f>
        <v/>
      </c>
      <c r="C15" s="10" t="n"/>
      <c r="D15" s="10" t="n"/>
      <c r="E15" s="11" t="n"/>
      <c r="F15" s="12">
        <f>IF(AND(C15&lt;&gt;"",D15&lt;&gt;""),ROUND(MOD(D15-C15,1)*24-N(E15)/60,2),"")</f>
        <v/>
      </c>
      <c r="G15" s="13" t="n"/>
      <c r="H15" s="14" t="n"/>
    </row>
    <row r="16">
      <c r="A16" s="8">
        <f>IF(6&lt;=DAY(EOMONTH(DATE($B$6,$B$7,1),0)),DATE($B$6,$B$7,6),"")</f>
        <v/>
      </c>
      <c r="B16" s="9">
        <f>IF(A16="","",CHOOSE(WEEKDAY(A16,2),"hétfő","kedd","szerda","csütörtök","péntek","szombat","vasárnap"))</f>
        <v/>
      </c>
      <c r="C16" s="10" t="n"/>
      <c r="D16" s="10" t="n"/>
      <c r="E16" s="11" t="n"/>
      <c r="F16" s="12">
        <f>IF(AND(C16&lt;&gt;"",D16&lt;&gt;""),ROUND(MOD(D16-C16,1)*24-N(E16)/60,2),"")</f>
        <v/>
      </c>
      <c r="G16" s="13" t="n"/>
      <c r="H16" s="14" t="n"/>
    </row>
    <row r="17">
      <c r="A17" s="8">
        <f>IF(7&lt;=DAY(EOMONTH(DATE($B$6,$B$7,1),0)),DATE($B$6,$B$7,7),"")</f>
        <v/>
      </c>
      <c r="B17" s="9">
        <f>IF(A17="","",CHOOSE(WEEKDAY(A17,2),"hétfő","kedd","szerda","csütörtök","péntek","szombat","vasárnap"))</f>
        <v/>
      </c>
      <c r="C17" s="10" t="n"/>
      <c r="D17" s="10" t="n"/>
      <c r="E17" s="11" t="n"/>
      <c r="F17" s="12">
        <f>IF(AND(C17&lt;&gt;"",D17&lt;&gt;""),ROUND(MOD(D17-C17,1)*24-N(E17)/60,2),"")</f>
        <v/>
      </c>
      <c r="G17" s="13" t="n"/>
      <c r="H17" s="14" t="n"/>
    </row>
    <row r="18">
      <c r="A18" s="8">
        <f>IF(8&lt;=DAY(EOMONTH(DATE($B$6,$B$7,1),0)),DATE($B$6,$B$7,8),"")</f>
        <v/>
      </c>
      <c r="B18" s="9">
        <f>IF(A18="","",CHOOSE(WEEKDAY(A18,2),"hétfő","kedd","szerda","csütörtök","péntek","szombat","vasárnap"))</f>
        <v/>
      </c>
      <c r="C18" s="10" t="n"/>
      <c r="D18" s="10" t="n"/>
      <c r="E18" s="11" t="n"/>
      <c r="F18" s="12">
        <f>IF(AND(C18&lt;&gt;"",D18&lt;&gt;""),ROUND(MOD(D18-C18,1)*24-N(E18)/60,2),"")</f>
        <v/>
      </c>
      <c r="G18" s="13" t="n"/>
      <c r="H18" s="14" t="n"/>
    </row>
    <row r="19">
      <c r="A19" s="8">
        <f>IF(9&lt;=DAY(EOMONTH(DATE($B$6,$B$7,1),0)),DATE($B$6,$B$7,9),"")</f>
        <v/>
      </c>
      <c r="B19" s="9">
        <f>IF(A19="","",CHOOSE(WEEKDAY(A19,2),"hétfő","kedd","szerda","csütörtök","péntek","szombat","vasárnap"))</f>
        <v/>
      </c>
      <c r="C19" s="10" t="n"/>
      <c r="D19" s="10" t="n"/>
      <c r="E19" s="11" t="n"/>
      <c r="F19" s="12">
        <f>IF(AND(C19&lt;&gt;"",D19&lt;&gt;""),ROUND(MOD(D19-C19,1)*24-N(E19)/60,2),"")</f>
        <v/>
      </c>
      <c r="G19" s="13" t="n"/>
      <c r="H19" s="14" t="n"/>
    </row>
    <row r="20">
      <c r="A20" s="8">
        <f>IF(10&lt;=DAY(EOMONTH(DATE($B$6,$B$7,1),0)),DATE($B$6,$B$7,10),"")</f>
        <v/>
      </c>
      <c r="B20" s="9">
        <f>IF(A20="","",CHOOSE(WEEKDAY(A20,2),"hétfő","kedd","szerda","csütörtök","péntek","szombat","vasárnap"))</f>
        <v/>
      </c>
      <c r="C20" s="10" t="n"/>
      <c r="D20" s="10" t="n"/>
      <c r="E20" s="11" t="n"/>
      <c r="F20" s="12">
        <f>IF(AND(C20&lt;&gt;"",D20&lt;&gt;""),ROUND(MOD(D20-C20,1)*24-N(E20)/60,2),"")</f>
        <v/>
      </c>
      <c r="G20" s="13" t="n"/>
      <c r="H20" s="14" t="n"/>
    </row>
    <row r="21">
      <c r="A21" s="8">
        <f>IF(11&lt;=DAY(EOMONTH(DATE($B$6,$B$7,1),0)),DATE($B$6,$B$7,11),"")</f>
        <v/>
      </c>
      <c r="B21" s="9">
        <f>IF(A21="","",CHOOSE(WEEKDAY(A21,2),"hétfő","kedd","szerda","csütörtök","péntek","szombat","vasárnap"))</f>
        <v/>
      </c>
      <c r="C21" s="10" t="n"/>
      <c r="D21" s="10" t="n"/>
      <c r="E21" s="11" t="n"/>
      <c r="F21" s="12">
        <f>IF(AND(C21&lt;&gt;"",D21&lt;&gt;""),ROUND(MOD(D21-C21,1)*24-N(E21)/60,2),"")</f>
        <v/>
      </c>
      <c r="G21" s="13" t="n"/>
      <c r="H21" s="14" t="n"/>
    </row>
    <row r="22">
      <c r="A22" s="8">
        <f>IF(12&lt;=DAY(EOMONTH(DATE($B$6,$B$7,1),0)),DATE($B$6,$B$7,12),"")</f>
        <v/>
      </c>
      <c r="B22" s="9">
        <f>IF(A22="","",CHOOSE(WEEKDAY(A22,2),"hétfő","kedd","szerda","csütörtök","péntek","szombat","vasárnap"))</f>
        <v/>
      </c>
      <c r="C22" s="10" t="n"/>
      <c r="D22" s="10" t="n"/>
      <c r="E22" s="11" t="n"/>
      <c r="F22" s="12">
        <f>IF(AND(C22&lt;&gt;"",D22&lt;&gt;""),ROUND(MOD(D22-C22,1)*24-N(E22)/60,2),"")</f>
        <v/>
      </c>
      <c r="G22" s="13" t="n"/>
      <c r="H22" s="14" t="n"/>
    </row>
    <row r="23">
      <c r="A23" s="8">
        <f>IF(13&lt;=DAY(EOMONTH(DATE($B$6,$B$7,1),0)),DATE($B$6,$B$7,13),"")</f>
        <v/>
      </c>
      <c r="B23" s="9">
        <f>IF(A23="","",CHOOSE(WEEKDAY(A23,2),"hétfő","kedd","szerda","csütörtök","péntek","szombat","vasárnap"))</f>
        <v/>
      </c>
      <c r="C23" s="10" t="n"/>
      <c r="D23" s="10" t="n"/>
      <c r="E23" s="11" t="n"/>
      <c r="F23" s="12">
        <f>IF(AND(C23&lt;&gt;"",D23&lt;&gt;""),ROUND(MOD(D23-C23,1)*24-N(E23)/60,2),"")</f>
        <v/>
      </c>
      <c r="G23" s="13" t="n"/>
      <c r="H23" s="14" t="n"/>
    </row>
    <row r="24">
      <c r="A24" s="8">
        <f>IF(14&lt;=DAY(EOMONTH(DATE($B$6,$B$7,1),0)),DATE($B$6,$B$7,14),"")</f>
        <v/>
      </c>
      <c r="B24" s="9">
        <f>IF(A24="","",CHOOSE(WEEKDAY(A24,2),"hétfő","kedd","szerda","csütörtök","péntek","szombat","vasárnap"))</f>
        <v/>
      </c>
      <c r="C24" s="10" t="n"/>
      <c r="D24" s="10" t="n"/>
      <c r="E24" s="11" t="n"/>
      <c r="F24" s="12">
        <f>IF(AND(C24&lt;&gt;"",D24&lt;&gt;""),ROUND(MOD(D24-C24,1)*24-N(E24)/60,2),"")</f>
        <v/>
      </c>
      <c r="G24" s="13" t="n"/>
      <c r="H24" s="14" t="n"/>
    </row>
    <row r="25">
      <c r="A25" s="8">
        <f>IF(15&lt;=DAY(EOMONTH(DATE($B$6,$B$7,1),0)),DATE($B$6,$B$7,15),"")</f>
        <v/>
      </c>
      <c r="B25" s="9">
        <f>IF(A25="","",CHOOSE(WEEKDAY(A25,2),"hétfő","kedd","szerda","csütörtök","péntek","szombat","vasárnap"))</f>
        <v/>
      </c>
      <c r="C25" s="10" t="n"/>
      <c r="D25" s="10" t="n"/>
      <c r="E25" s="11" t="n"/>
      <c r="F25" s="12">
        <f>IF(AND(C25&lt;&gt;"",D25&lt;&gt;""),ROUND(MOD(D25-C25,1)*24-N(E25)/60,2),"")</f>
        <v/>
      </c>
      <c r="G25" s="13" t="n"/>
      <c r="H25" s="14" t="n"/>
    </row>
    <row r="26">
      <c r="A26" s="8">
        <f>IF(16&lt;=DAY(EOMONTH(DATE($B$6,$B$7,1),0)),DATE($B$6,$B$7,16),"")</f>
        <v/>
      </c>
      <c r="B26" s="9">
        <f>IF(A26="","",CHOOSE(WEEKDAY(A26,2),"hétfő","kedd","szerda","csütörtök","péntek","szombat","vasárnap"))</f>
        <v/>
      </c>
      <c r="C26" s="10" t="n"/>
      <c r="D26" s="10" t="n"/>
      <c r="E26" s="11" t="n"/>
      <c r="F26" s="12">
        <f>IF(AND(C26&lt;&gt;"",D26&lt;&gt;""),ROUND(MOD(D26-C26,1)*24-N(E26)/60,2),"")</f>
        <v/>
      </c>
      <c r="G26" s="13" t="n"/>
      <c r="H26" s="14" t="n"/>
    </row>
    <row r="27">
      <c r="A27" s="8">
        <f>IF(17&lt;=DAY(EOMONTH(DATE($B$6,$B$7,1),0)),DATE($B$6,$B$7,17),"")</f>
        <v/>
      </c>
      <c r="B27" s="9">
        <f>IF(A27="","",CHOOSE(WEEKDAY(A27,2),"hétfő","kedd","szerda","csütörtök","péntek","szombat","vasárnap"))</f>
        <v/>
      </c>
      <c r="C27" s="10" t="n"/>
      <c r="D27" s="10" t="n"/>
      <c r="E27" s="11" t="n"/>
      <c r="F27" s="12">
        <f>IF(AND(C27&lt;&gt;"",D27&lt;&gt;""),ROUND(MOD(D27-C27,1)*24-N(E27)/60,2),"")</f>
        <v/>
      </c>
      <c r="G27" s="13" t="n"/>
      <c r="H27" s="14" t="n"/>
    </row>
    <row r="28">
      <c r="A28" s="8">
        <f>IF(18&lt;=DAY(EOMONTH(DATE($B$6,$B$7,1),0)),DATE($B$6,$B$7,18),"")</f>
        <v/>
      </c>
      <c r="B28" s="9">
        <f>IF(A28="","",CHOOSE(WEEKDAY(A28,2),"hétfő","kedd","szerda","csütörtök","péntek","szombat","vasárnap"))</f>
        <v/>
      </c>
      <c r="C28" s="10" t="n"/>
      <c r="D28" s="10" t="n"/>
      <c r="E28" s="11" t="n"/>
      <c r="F28" s="12">
        <f>IF(AND(C28&lt;&gt;"",D28&lt;&gt;""),ROUND(MOD(D28-C28,1)*24-N(E28)/60,2),"")</f>
        <v/>
      </c>
      <c r="G28" s="13" t="n"/>
      <c r="H28" s="14" t="n"/>
    </row>
    <row r="29">
      <c r="A29" s="8">
        <f>IF(19&lt;=DAY(EOMONTH(DATE($B$6,$B$7,1),0)),DATE($B$6,$B$7,19),"")</f>
        <v/>
      </c>
      <c r="B29" s="9">
        <f>IF(A29="","",CHOOSE(WEEKDAY(A29,2),"hétfő","kedd","szerda","csütörtök","péntek","szombat","vasárnap"))</f>
        <v/>
      </c>
      <c r="C29" s="10" t="n"/>
      <c r="D29" s="10" t="n"/>
      <c r="E29" s="11" t="n"/>
      <c r="F29" s="12">
        <f>IF(AND(C29&lt;&gt;"",D29&lt;&gt;""),ROUND(MOD(D29-C29,1)*24-N(E29)/60,2),"")</f>
        <v/>
      </c>
      <c r="G29" s="13" t="n"/>
      <c r="H29" s="14" t="n"/>
    </row>
    <row r="30">
      <c r="A30" s="8">
        <f>IF(20&lt;=DAY(EOMONTH(DATE($B$6,$B$7,1),0)),DATE($B$6,$B$7,20),"")</f>
        <v/>
      </c>
      <c r="B30" s="9">
        <f>IF(A30="","",CHOOSE(WEEKDAY(A30,2),"hétfő","kedd","szerda","csütörtök","péntek","szombat","vasárnap"))</f>
        <v/>
      </c>
      <c r="C30" s="10" t="n"/>
      <c r="D30" s="10" t="n"/>
      <c r="E30" s="11" t="n"/>
      <c r="F30" s="12">
        <f>IF(AND(C30&lt;&gt;"",D30&lt;&gt;""),ROUND(MOD(D30-C30,1)*24-N(E30)/60,2),"")</f>
        <v/>
      </c>
      <c r="G30" s="13" t="n"/>
      <c r="H30" s="14" t="n"/>
    </row>
    <row r="31">
      <c r="A31" s="8">
        <f>IF(21&lt;=DAY(EOMONTH(DATE($B$6,$B$7,1),0)),DATE($B$6,$B$7,21),"")</f>
        <v/>
      </c>
      <c r="B31" s="9">
        <f>IF(A31="","",CHOOSE(WEEKDAY(A31,2),"hétfő","kedd","szerda","csütörtök","péntek","szombat","vasárnap"))</f>
        <v/>
      </c>
      <c r="C31" s="10" t="n"/>
      <c r="D31" s="10" t="n"/>
      <c r="E31" s="11" t="n"/>
      <c r="F31" s="12">
        <f>IF(AND(C31&lt;&gt;"",D31&lt;&gt;""),ROUND(MOD(D31-C31,1)*24-N(E31)/60,2),"")</f>
        <v/>
      </c>
      <c r="G31" s="13" t="n"/>
      <c r="H31" s="14" t="n"/>
    </row>
    <row r="32">
      <c r="A32" s="8">
        <f>IF(22&lt;=DAY(EOMONTH(DATE($B$6,$B$7,1),0)),DATE($B$6,$B$7,22),"")</f>
        <v/>
      </c>
      <c r="B32" s="9">
        <f>IF(A32="","",CHOOSE(WEEKDAY(A32,2),"hétfő","kedd","szerda","csütörtök","péntek","szombat","vasárnap"))</f>
        <v/>
      </c>
      <c r="C32" s="10" t="n"/>
      <c r="D32" s="10" t="n"/>
      <c r="E32" s="11" t="n"/>
      <c r="F32" s="12">
        <f>IF(AND(C32&lt;&gt;"",D32&lt;&gt;""),ROUND(MOD(D32-C32,1)*24-N(E32)/60,2),"")</f>
        <v/>
      </c>
      <c r="G32" s="13" t="n"/>
      <c r="H32" s="14" t="n"/>
    </row>
    <row r="33">
      <c r="A33" s="8">
        <f>IF(23&lt;=DAY(EOMONTH(DATE($B$6,$B$7,1),0)),DATE($B$6,$B$7,23),"")</f>
        <v/>
      </c>
      <c r="B33" s="9">
        <f>IF(A33="","",CHOOSE(WEEKDAY(A33,2),"hétfő","kedd","szerda","csütörtök","péntek","szombat","vasárnap"))</f>
        <v/>
      </c>
      <c r="C33" s="10" t="n"/>
      <c r="D33" s="10" t="n"/>
      <c r="E33" s="11" t="n"/>
      <c r="F33" s="12">
        <f>IF(AND(C33&lt;&gt;"",D33&lt;&gt;""),ROUND(MOD(D33-C33,1)*24-N(E33)/60,2),"")</f>
        <v/>
      </c>
      <c r="G33" s="13" t="n"/>
      <c r="H33" s="14" t="n"/>
    </row>
    <row r="34">
      <c r="A34" s="8">
        <f>IF(24&lt;=DAY(EOMONTH(DATE($B$6,$B$7,1),0)),DATE($B$6,$B$7,24),"")</f>
        <v/>
      </c>
      <c r="B34" s="9">
        <f>IF(A34="","",CHOOSE(WEEKDAY(A34,2),"hétfő","kedd","szerda","csütörtök","péntek","szombat","vasárnap"))</f>
        <v/>
      </c>
      <c r="C34" s="10" t="n"/>
      <c r="D34" s="10" t="n"/>
      <c r="E34" s="11" t="n"/>
      <c r="F34" s="12">
        <f>IF(AND(C34&lt;&gt;"",D34&lt;&gt;""),ROUND(MOD(D34-C34,1)*24-N(E34)/60,2),"")</f>
        <v/>
      </c>
      <c r="G34" s="13" t="n"/>
      <c r="H34" s="14" t="n"/>
    </row>
    <row r="35">
      <c r="A35" s="8">
        <f>IF(25&lt;=DAY(EOMONTH(DATE($B$6,$B$7,1),0)),DATE($B$6,$B$7,25),"")</f>
        <v/>
      </c>
      <c r="B35" s="9">
        <f>IF(A35="","",CHOOSE(WEEKDAY(A35,2),"hétfő","kedd","szerda","csütörtök","péntek","szombat","vasárnap"))</f>
        <v/>
      </c>
      <c r="C35" s="10" t="n"/>
      <c r="D35" s="10" t="n"/>
      <c r="E35" s="11" t="n"/>
      <c r="F35" s="12">
        <f>IF(AND(C35&lt;&gt;"",D35&lt;&gt;""),ROUND(MOD(D35-C35,1)*24-N(E35)/60,2),"")</f>
        <v/>
      </c>
      <c r="G35" s="13" t="n"/>
      <c r="H35" s="14" t="n"/>
    </row>
    <row r="36">
      <c r="A36" s="8">
        <f>IF(26&lt;=DAY(EOMONTH(DATE($B$6,$B$7,1),0)),DATE($B$6,$B$7,26),"")</f>
        <v/>
      </c>
      <c r="B36" s="9">
        <f>IF(A36="","",CHOOSE(WEEKDAY(A36,2),"hétfő","kedd","szerda","csütörtök","péntek","szombat","vasárnap"))</f>
        <v/>
      </c>
      <c r="C36" s="10" t="n"/>
      <c r="D36" s="10" t="n"/>
      <c r="E36" s="11" t="n"/>
      <c r="F36" s="12">
        <f>IF(AND(C36&lt;&gt;"",D36&lt;&gt;""),ROUND(MOD(D36-C36,1)*24-N(E36)/60,2),"")</f>
        <v/>
      </c>
      <c r="G36" s="13" t="n"/>
      <c r="H36" s="14" t="n"/>
    </row>
    <row r="37">
      <c r="A37" s="8">
        <f>IF(27&lt;=DAY(EOMONTH(DATE($B$6,$B$7,1),0)),DATE($B$6,$B$7,27),"")</f>
        <v/>
      </c>
      <c r="B37" s="9">
        <f>IF(A37="","",CHOOSE(WEEKDAY(A37,2),"hétfő","kedd","szerda","csütörtök","péntek","szombat","vasárnap"))</f>
        <v/>
      </c>
      <c r="C37" s="10" t="n"/>
      <c r="D37" s="10" t="n"/>
      <c r="E37" s="11" t="n"/>
      <c r="F37" s="12">
        <f>IF(AND(C37&lt;&gt;"",D37&lt;&gt;""),ROUND(MOD(D37-C37,1)*24-N(E37)/60,2),"")</f>
        <v/>
      </c>
      <c r="G37" s="13" t="n"/>
      <c r="H37" s="14" t="n"/>
    </row>
    <row r="38">
      <c r="A38" s="8">
        <f>IF(28&lt;=DAY(EOMONTH(DATE($B$6,$B$7,1),0)),DATE($B$6,$B$7,28),"")</f>
        <v/>
      </c>
      <c r="B38" s="9">
        <f>IF(A38="","",CHOOSE(WEEKDAY(A38,2),"hétfő","kedd","szerda","csütörtök","péntek","szombat","vasárnap"))</f>
        <v/>
      </c>
      <c r="C38" s="10" t="n"/>
      <c r="D38" s="10" t="n"/>
      <c r="E38" s="11" t="n"/>
      <c r="F38" s="12">
        <f>IF(AND(C38&lt;&gt;"",D38&lt;&gt;""),ROUND(MOD(D38-C38,1)*24-N(E38)/60,2),"")</f>
        <v/>
      </c>
      <c r="G38" s="13" t="n"/>
      <c r="H38" s="14" t="n"/>
    </row>
    <row r="39">
      <c r="A39" s="8">
        <f>IF(29&lt;=DAY(EOMONTH(DATE($B$6,$B$7,1),0)),DATE($B$6,$B$7,29),"")</f>
        <v/>
      </c>
      <c r="B39" s="9">
        <f>IF(A39="","",CHOOSE(WEEKDAY(A39,2),"hétfő","kedd","szerda","csütörtök","péntek","szombat","vasárnap"))</f>
        <v/>
      </c>
      <c r="C39" s="10" t="n"/>
      <c r="D39" s="10" t="n"/>
      <c r="E39" s="11" t="n"/>
      <c r="F39" s="12">
        <f>IF(AND(C39&lt;&gt;"",D39&lt;&gt;""),ROUND(MOD(D39-C39,1)*24-N(E39)/60,2),"")</f>
        <v/>
      </c>
      <c r="G39" s="13" t="n"/>
      <c r="H39" s="14" t="n"/>
    </row>
    <row r="40">
      <c r="A40" s="8">
        <f>IF(30&lt;=DAY(EOMONTH(DATE($B$6,$B$7,1),0)),DATE($B$6,$B$7,30),"")</f>
        <v/>
      </c>
      <c r="B40" s="9">
        <f>IF(A40="","",CHOOSE(WEEKDAY(A40,2),"hétfő","kedd","szerda","csütörtök","péntek","szombat","vasárnap"))</f>
        <v/>
      </c>
      <c r="C40" s="10" t="n"/>
      <c r="D40" s="10" t="n"/>
      <c r="E40" s="11" t="n"/>
      <c r="F40" s="12">
        <f>IF(AND(C40&lt;&gt;"",D40&lt;&gt;""),ROUND(MOD(D40-C40,1)*24-N(E40)/60,2),"")</f>
        <v/>
      </c>
      <c r="G40" s="13" t="n"/>
      <c r="H40" s="14" t="n"/>
    </row>
    <row r="41">
      <c r="A41" s="8">
        <f>IF(31&lt;=DAY(EOMONTH(DATE($B$6,$B$7,1),0)),DATE($B$6,$B$7,31),"")</f>
        <v/>
      </c>
      <c r="B41" s="9">
        <f>IF(A41="","",CHOOSE(WEEKDAY(A41,2),"hétfő","kedd","szerda","csütörtök","péntek","szombat","vasárnap"))</f>
        <v/>
      </c>
      <c r="C41" s="10" t="n"/>
      <c r="D41" s="10" t="n"/>
      <c r="E41" s="11" t="n"/>
      <c r="F41" s="12">
        <f>IF(AND(C41&lt;&gt;"",D41&lt;&gt;""),ROUND(MOD(D41-C41,1)*24-N(E41)/60,2),"")</f>
        <v/>
      </c>
      <c r="G41" s="13" t="n"/>
      <c r="H41" s="14" t="n"/>
    </row>
    <row r="42">
      <c r="A42" s="15" t="inlineStr">
        <is>
          <t>Összesen</t>
        </is>
      </c>
      <c r="B42" s="16" t="n"/>
      <c r="C42" s="16" t="n"/>
      <c r="D42" s="16" t="n"/>
      <c r="E42" s="16" t="n"/>
      <c r="F42" s="17">
        <f>SUM(F11:F41)</f>
        <v/>
      </c>
      <c r="G42" s="16" t="n"/>
      <c r="H42" s="16" t="n"/>
    </row>
    <row r="43">
      <c r="A43" s="15" t="inlineStr">
        <is>
          <t>Eltérés a kerettől</t>
        </is>
      </c>
      <c r="B43" s="16" t="n"/>
      <c r="C43" s="16" t="n"/>
      <c r="D43" s="16" t="n"/>
      <c r="E43" s="16" t="n"/>
      <c r="F43" s="18">
        <f>F42-$B$8</f>
        <v/>
      </c>
      <c r="G43" s="16" t="n"/>
      <c r="H43" s="16" t="n"/>
    </row>
    <row r="44">
      <c r="A44" s="15" t="inlineStr">
        <is>
          <t>Szabadság (nap)</t>
        </is>
      </c>
      <c r="B44" s="16" t="n"/>
      <c r="C44" s="16" t="n"/>
      <c r="D44" s="16" t="n"/>
      <c r="E44" s="16" t="n"/>
      <c r="F44" s="16">
        <f>COUNTIF(G11:G41,"SZ")</f>
        <v/>
      </c>
      <c r="G44" s="16" t="n"/>
      <c r="H44" s="16" t="n"/>
    </row>
    <row r="45">
      <c r="A45" s="15" t="inlineStr">
        <is>
          <t>Betegség (nap)</t>
        </is>
      </c>
      <c r="B45" s="16" t="n"/>
      <c r="C45" s="16" t="n"/>
      <c r="D45" s="16" t="n"/>
      <c r="E45" s="16" t="n"/>
      <c r="F45" s="16">
        <f>COUNTIF(G11:G41,"B")</f>
        <v/>
      </c>
      <c r="G45" s="16" t="n"/>
      <c r="H45" s="16" t="n"/>
    </row>
    <row r="48">
      <c r="A48" t="inlineStr">
        <is>
          <t>______________________________</t>
        </is>
      </c>
      <c r="F48" t="inlineStr">
        <is>
          <t>______________________________</t>
        </is>
      </c>
    </row>
    <row r="49">
      <c r="A49" s="2" t="inlineStr">
        <is>
          <t>Munkavállaló aláírása</t>
        </is>
      </c>
      <c r="F49" s="2" t="inlineStr">
        <is>
          <t>Munkáltató aláírása</t>
        </is>
      </c>
    </row>
    <row r="51">
      <c r="A51" s="19" t="inlineStr">
        <is>
          <t>Mt. 134. § szerinti nyilvántartás · ingyenes minta: beoszto.hu/jelenleti-iv-minta</t>
        </is>
      </c>
    </row>
  </sheetData>
  <mergeCells count="2">
    <mergeCell ref="B5:E5"/>
    <mergeCell ref="B4:E4"/>
  </mergeCells>
  <conditionalFormatting sqref="A11:H41">
    <cfRule type="expression" priority="1" dxfId="0">
      <formula>AND($A11&lt;&gt;"",WEEKDAY($A11,2)&gt;5)</formula>
    </cfRule>
  </conditionalFormatting>
  <dataValidations count="1">
    <dataValidation sqref="G11:G41" showDropDown="0" showInputMessage="0" showErrorMessage="0" allowBlank="1" error="SZ = szabadság, B = betegség, T = egyéb távollét, P = pihenőnap" type="list">
      <formula1>"SZ,B,T,P"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Jelenléti ív – útmutató</t>
        </is>
      </c>
    </row>
    <row r="2">
      <c r="A2" s="21" t="inlineStr"/>
    </row>
    <row r="3">
      <c r="A3" s="21" t="inlineStr">
        <is>
          <t>1. A Jelenléti ív lapon add meg a munkáltatót, a dolgozót, az évet és a hónapot. A dátumok és a napok maguktól kitöltődnek.</t>
        </is>
      </c>
    </row>
    <row r="4">
      <c r="A4" s="21" t="inlineStr">
        <is>
          <t>2. Minden munkanapra írd be a kezdést és a befejezést (óó:pp), és ha volt, a szünetet percben. A ledolgozott órát a táblázat számolja, az éjfélen átnyúló műszakot is.</t>
        </is>
      </c>
    </row>
    <row r="5">
      <c r="A5" s="21" t="inlineStr">
        <is>
          <t>3. Távollétnél a legördülő listából válassz: SZ = szabadság, B = betegség, T = egyéb távollét, P = pihenőnap.</t>
        </is>
      </c>
    </row>
    <row r="6">
      <c r="A6" s="21" t="inlineStr">
        <is>
          <t>4. Minden dolgozónak külön lap kell: kattints jobb gombbal a lap fülére → Áthelyezés vagy másolás → Másolat készítése.</t>
        </is>
      </c>
    </row>
    <row r="7">
      <c r="A7" s="21" t="inlineStr">
        <is>
          <t>5. A hónap végén nyomtasd ki, és a dolgozó és a munkáltató is írja alá.</t>
        </is>
      </c>
    </row>
    <row r="8">
      <c r="A8" s="21" t="inlineStr"/>
    </row>
    <row r="9">
      <c r="A9" s="21" t="inlineStr">
        <is>
          <t>Mit ír elő a törvény? A munkáltatónak nyilván kell tartania a rendes és a rendkívüli munkaidőt, az ügyeletet, a készenlétet és a szabadságot (Mt. 134. §).</t>
        </is>
      </c>
    </row>
    <row r="10">
      <c r="A10" s="21" t="inlineStr">
        <is>
          <t>A nyilvántartásból naprakészen megállapíthatónak kell lennie a teljesített munkaidő kezdő és befejező időpontjának is.</t>
        </is>
      </c>
    </row>
    <row r="11">
      <c r="A11" s="21" t="inlineStr"/>
    </row>
    <row r="12">
      <c r="A12" s="22" t="inlineStr">
        <is>
          <t>Nem akarsz kézzel vezetni? A Beosztó (beoszto.hu) a beosztásból automatikusan kitölti a jelenléti ívet, dolgozónként aláírható PDF-et készít, és a szabadságkeretet is számolja.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2026-09-27T20:31:27Z</dcterms:created>
  <dcterms:modified xsi:type="dcterms:W3CDTF">2026-09-27T20:31:27Z</dcterms:modified>
</cp:coreProperties>
</file>